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798cbc1c4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a0494a8c6894408e"/>
    <x:sheet xmlns:r="http://schemas.openxmlformats.org/officeDocument/2006/relationships" name="Quote Checklist" sheetId="2" r:id="R86d7a7fe6c9f459a"/>
  </x:sheets>
</x:workbook>
</file>

<file path=xl/comments1.xml><?xml version="1.0" encoding="utf-8"?>
<x:comments xmlns:x="http://schemas.openxmlformats.org/spreadsheetml/2006/main">
  <x:authors>
    <x:author>Unknown Author</x:author>
  </x:authors>
  <x:commentList>
    <x:comment ref="B21" authorId="0">
      <x:text>
        <x:r>
          <x:t>Enter as a percentage, e.g. 25%. Must be below 100%.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<x:sst xmlns:x="http://schemas.openxmlformats.org/spreadsheetml/2006/main">
  <x:si>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Pool Service Pricing Calculator</x:t>
  </x:si>
  <x:si>
    <x:t xml:space="preserve">Free tool by Vid2SOP. Edit the yellow cells only; everything else updates automatically.</x:t>
  </x:si>
  <x:si>
    <x:t xml:space="preserve">The example values are illustrative, not market rates. Replace them with your own records.</x:t>
  </x:si>
  <x:si>
    <x:t xml:space="preserve">1. Time per visit</x:t>
  </x:si>
  <x:si>
    <x:t xml:space="preserve">Value</x:t>
  </x:si>
  <x:si>
    <x:t xml:space="preserve">Notes</x:t>
  </x:si>
  <x:si>
    <x:t xml:space="preserve">Time on site</x:t>
  </x:si>
  <x:si>
    <x:t xml:space="preserve">Travel time to this stop</x:t>
  </x:si>
  <x:si>
    <x:t xml:space="preserve">Average drive time allocated to this stop</x:t>
  </x:si>
  <x:si>
    <x:t xml:space="preserve">Admin time</x:t>
  </x:si>
  <x:si>
    <x:t xml:space="preserve">Total time per visit</x:t>
  </x:si>
  <x:si>
    <x:t xml:space="preserve">Calculated</x:t>
  </x:si>
  <x:si>
    <x:t xml:space="preserve">2. Costs per visit</x:t>
  </x:si>
  <x:si>
    <x:t xml:space="preserve">Labor cost per hour</x:t>
  </x:si>
  <x:si>
    <x:t xml:space="preserve">Wage plus payroll costs, or what you pay yourself. Don't count payroll twice.</x:t>
  </x:si>
  <x:si>
    <x:t xml:space="preserve">Chemicals and consumables</x:t>
  </x:si>
  <x:si>
    <x:t xml:space="preserve">Only what is included in the package</x:t>
  </x:si>
  <x:si>
    <x:t xml:space="preserve">Vehicle (allocated per visit)</x:t>
  </x:si>
  <x:si>
    <x:t xml:space="preserve">Fuel, maintenance and wear shared across stops</x:t>
  </x:si>
  <x:si>
    <x:t xml:space="preserve">Equipment (allocated per visit)</x:t>
  </x:si>
  <x:si>
    <x:t xml:space="preserve">Repairs and replacement allowance, if not in overhead</x:t>
  </x:si>
  <x:si>
    <x:t xml:space="preserve">Overhead (allocated per visit)</x:t>
  </x:si>
  <x:si>
    <x:t xml:space="preserve">Insurance, software, storage, office costs</x:t>
  </x:si>
  <x:si>
    <x:t xml:space="preserve">Labor cost per visit</x:t>
  </x:si>
  <x:si>
    <x:t xml:space="preserve">Hourly cost x total minutes / 60</x:t>
  </x:si>
  <x:si>
    <x:t xml:space="preserve">Total cost per visit</x:t>
  </x:si>
  <x:si>
    <x:t xml:space="preserve">3. Price per visit</x:t>
  </x:si>
  <x:si>
    <x:t xml:space="preserve">Target margin</x:t>
  </x:si>
  <x:si>
    <x:t xml:space="preserve">Price per visit</x:t>
  </x:si>
  <x:si>
    <x:t xml:space="preserve">Price = cost / (1 - target margin)</x:t>
  </x:si>
  <x:si>
    <x:t xml:space="preserve">Equivalent markup on cost</x:t>
  </x:si>
  <x:si>
    <x:t xml:space="preserve">Shows why a 25% markup is not a 25% margin</x:t>
  </x:si>
  <x:si>
    <x:t xml:space="preserve">4. Monthly billing</x:t>
  </x:si>
  <x:si>
    <x:t xml:space="preserve">Visits per year (or per season)</x:t>
  </x:si>
  <x:si>
    <x:t xml:space="preserve">52 for weekly year-round; use your real number for a season</x:t>
  </x:si>
  <x:si>
    <x:t xml:space="preserve">Months billed</x:t>
  </x:si>
  <x:si>
    <x:t xml:space="preserve">Monthly price</x:t>
  </x:si>
  <x:si>
    <x:t xml:space="preserve">Price per visit x visits / months</x:t>
  </x:si>
  <x:si>
    <x:t xml:space="preserve">5. What a slow visit costs you</x:t>
  </x:si>
  <x:si>
    <x:t xml:space="preserve">Extra minutes per visit</x:t>
  </x:si>
  <x:si>
    <x:t xml:space="preserve">Try 5, 10 or 15 minutes</x:t>
  </x:si>
  <x:si>
    <x:t xml:space="preserve">Extra labor cost per visit</x:t>
  </x:si>
  <x:si>
    <x:t xml:space="preserve">Profit per visit after overrun</x:t>
  </x:si>
  <x:si>
    <x:t xml:space="preserve">Share of profit lost</x:t>
  </x:si>
  <x:si>
    <x:t xml:space="preserve">Quote Checklist</x:t>
  </x:si>
  <x:si>
    <x:t xml:space="preserve">Confirm every item before sending a quote. Type x in the Done column.</x:t>
  </x:si>
  <x:si>
    <x:t xml:space="preserve">Done</x:t>
  </x:si>
  <x:si>
    <x:t xml:space="preserve">Item</x:t>
  </x:si>
  <x:si>
    <x:t xml:space="preserve">Property and service area</x:t>
  </x:si>
  <x:si>
    <x:t xml:space="preserve">Pool condition at assessment</x:t>
  </x:si>
  <x:si>
    <x:t xml:space="preserve">Visit frequency</x:t>
  </x:si>
  <x:si>
    <x:t xml:space="preserve">Included tasks</x:t>
  </x:si>
  <x:si>
    <x:t xml:space="preserve">Chemical policy (included, separate, or allowance)</x:t>
  </x:si>
  <x:si>
    <x:t xml:space="preserve">Initial cleanup, if needed</x:t>
  </x:si>
  <x:si>
    <x:t xml:space="preserve">Exclusions and separately quoted services</x:t>
  </x:si>
  <x:si>
    <x:t xml:space="preserve">Payment schedule</x:t>
  </x:si>
  <x:si>
    <x:t xml:space="preserve">Access and rescheduling rules</x:t>
  </x:si>
  <x:si>
    <x:t xml:space="preserve">Quote validity period</x:t>
  </x:si>
  <x:si>
    <x:t xml:space="preserve">How the customer accepts the quote</x:t>
  </x:si>
  <x:si>
    <x:t xml:space="preserve">Items completed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</x:si>
</x:sst>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0&quot; min&quot;"/>
    <x:numFmt numFmtId="166" formatCode="\$#,##0.00;&quot;($&quot;#,##0.00\);\-"/>
    <x:numFmt numFmtId="167" formatCode="0.0%"/>
    <x:numFmt numFmtId="168" formatCode="0"/>
  </x:numFmts>
  <x:fonts count="12">
    <x:font>
      <x:sz val="11"/>
      <x:color theme="1"/>
      <x:name val="Calibri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1F2A44"/>
      <x:name val="Arial"/>
    </x:font>
    <x:font>
      <x:i/>
      <x:sz val="9"/>
      <x:color rgb="FF5B6475"/>
      <x:name val="Arial"/>
    </x:font>
    <x:font>
      <x:b/>
      <x:sz val="11"/>
      <x:color rgb="FFFFFFFF"/>
      <x:name val="Arial"/>
    </x:font>
    <x:font>
      <x:sz val="10"/>
      <x:name val="Arial"/>
    </x:font>
    <x:font>
      <x:sz val="10"/>
      <x:color rgb="FF0000FF"/>
      <x:name val="Arial"/>
    </x:font>
    <x:font>
      <x:b/>
      <x:sz val="10"/>
      <x:name val="Arial"/>
    </x:font>
    <x:font>
      <x:b/>
      <x:sz val="10"/>
      <x:color rgb="FF2F7D6D"/>
      <x:name val="Arial"/>
    </x:font>
    <x:font>
      <x:sz val="1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FFFF00"/>
      </x:patternFill>
    </x:fill>
    <x:fill>
      <x:patternFill patternType="solid">
        <x:fgColor rgb="FFEEF4F2"/>
      </x:patternFill>
    </x:fill>
  </x:fills>
  <x:borders count="2">
    <x:border diagonalUp="0" diagonalDown="0"/>
    <x:border diagonalUp="0" diagonalDown="0">
      <x:left style="thin">
        <x:color rgb="FFC9D3D0"/>
      </x:left>
      <x:right style="thin">
        <x:color rgb="FFC9D3D0"/>
      </x:right>
      <x:top style="thin">
        <x:color rgb="FFC9D3D0"/>
      </x:top>
      <x:bottom style="thin">
        <x:color rgb="FFC9D3D0"/>
      </x:bottom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20">
    <x:xf numFmtId="164" fontId="0" fillId="0" borderId="0" xfId="0" applyFont="0" applyBorder="0" applyAlignment="0">
      <x:alignment horizontal="general" vertical="bottom" wrapText="0"/>
    </x:xf>
    <x:xf numFmtId="164" fontId="4" fillId="0" borderId="0" xfId="0" applyFont="1" applyBorder="0" applyAlignment="0">
      <x:alignment horizontal="general" vertical="bottom" wrapText="0"/>
    </x:xf>
    <x:xf numFmtId="164" fontId="5" fillId="0" borderId="0" xfId="0" applyFont="1" applyBorder="0" applyAlignment="0">
      <x:alignment horizontal="general" vertical="bottom" wrapText="0"/>
    </x:xf>
    <x:xf numFmtId="164" fontId="6" fillId="2" borderId="0" xfId="0" applyFont="1" applyBorder="0" applyAlignment="0">
      <x:alignment horizontal="general" vertical="bottom" wrapText="0"/>
    </x:xf>
    <x:xf numFmtId="164" fontId="7" fillId="0" borderId="1" xfId="0" applyFont="1" applyBorder="1" applyAlignment="0">
      <x:alignment horizontal="general" vertical="bottom" wrapText="0"/>
    </x:xf>
    <x:xf numFmtId="165" fontId="8" fillId="3" borderId="1" xfId="0" applyFont="1" applyBorder="1" applyAlignment="0">
      <x:alignment horizontal="general" vertical="bottom" wrapText="0"/>
    </x:xf>
    <x:xf numFmtId="164" fontId="5" fillId="0" borderId="1" xfId="0" applyFont="1" applyBorder="1" applyAlignment="0">
      <x:alignment horizontal="general" vertical="bottom" wrapText="0"/>
    </x:xf>
    <x:xf numFmtId="165" fontId="7" fillId="0" borderId="1" xfId="0" applyFont="1" applyBorder="1" applyAlignment="0">
      <x:alignment horizontal="general" vertical="bottom" wrapText="0"/>
    </x:xf>
    <x:xf numFmtId="166" fontId="8" fillId="3" borderId="1" xfId="0" applyFont="1" applyBorder="1" applyAlignment="0">
      <x:alignment horizontal="general" vertical="bottom" wrapText="0"/>
    </x:xf>
    <x:xf numFmtId="166" fontId="7" fillId="0" borderId="1" xfId="0" applyFont="1" applyBorder="1" applyAlignment="0">
      <x:alignment horizontal="general" vertical="bottom" wrapText="0"/>
    </x:xf>
    <x:xf numFmtId="164" fontId="9" fillId="4" borderId="1" xfId="0" applyFont="1" applyBorder="1" applyAlignment="0">
      <x:alignment horizontal="general" vertical="bottom" wrapText="0"/>
    </x:xf>
    <x:xf numFmtId="166" fontId="9" fillId="4" borderId="1" xfId="0" applyFont="1" applyBorder="1" applyAlignment="0">
      <x:alignment horizontal="general" vertical="bottom" wrapText="0"/>
    </x:xf>
    <x:xf numFmtId="164" fontId="5" fillId="4" borderId="1" xfId="0" applyFont="1" applyBorder="1" applyAlignment="0">
      <x:alignment horizontal="general" vertical="bottom" wrapText="0"/>
    </x:xf>
    <x:xf numFmtId="167" fontId="8" fillId="3" borderId="1" xfId="0" applyFont="1" applyBorder="1" applyAlignment="0">
      <x:alignment horizontal="general" vertical="bottom" wrapText="0"/>
    </x:xf>
    <x:xf numFmtId="167" fontId="7" fillId="0" borderId="1" xfId="0" applyFont="1" applyBorder="1" applyAlignment="0">
      <x:alignment horizontal="general" vertical="bottom" wrapText="0"/>
    </x:xf>
    <x:xf numFmtId="168" fontId="8" fillId="3" borderId="1" xfId="0" applyFont="1" applyBorder="1" applyAlignment="0">
      <x:alignment horizontal="general" vertical="bottom" wrapText="0"/>
    </x:xf>
    <x:xf numFmtId="164" fontId="10" fillId="0" borderId="0" xfId="0" applyFont="1" applyBorder="0" applyAlignment="0">
      <x:alignment horizontal="general" vertical="bottom" wrapText="0"/>
    </x:xf>
    <x:xf numFmtId="164" fontId="8" fillId="3" borderId="1" xfId="0" applyFont="1" applyBorder="1" applyAlignment="1">
      <x:alignment horizontal="center" vertical="bottom" wrapText="0"/>
    </x:xf>
    <x:xf numFmtId="164" fontId="0" fillId="0" borderId="1" xfId="0" applyFont="0" applyBorder="1" applyAlignment="0">
      <x:alignment horizontal="general" vertical="bottom" wrapText="0"/>
    </x:xf>
    <x:xf numFmtId="164" fontId="9" fillId="0" borderId="0" xfId="0" applyFont="1" applyBorder="0" applyAlignment="0">
      <x:alignment horizontal="general" vertical="bottom" wrapText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9D3D0"/>
      <x:rgbColor rgb="FF808080"/>
      <x:rgbColor rgb="FF9999FF"/>
      <x:rgbColor rgb="FF993366"/>
      <x:rgbColor rgb="FFEEF4F2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5B6475"/>
      <x:rgbColor rgb="FF969696"/>
      <x:rgbColor rgb="FF003366"/>
      <x:rgbColor rgb="FF2F7D6D"/>
      <x:rgbColor rgb="FF003300"/>
      <x:rgbColor rgb="FF333300"/>
      <x:rgbColor rgb="FF993300"/>
      <x:rgbColor rgb="FF993366"/>
      <x:rgbColor rgb="FF333399"/>
      <x:rgbColor rgb="FF1F2A44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700d668d74e58" /><Relationship Type="http://schemas.openxmlformats.org/officeDocument/2006/relationships/theme" Target="/xl/theme/theme1.xml" Id="Raa3eac3c90ca47aa" /><Relationship Type="http://schemas.openxmlformats.org/officeDocument/2006/relationships/sharedStrings" Target="/xl/sharedStrings.xml" Id="R1ec625cefafd4f53" /><Relationship Type="http://schemas.openxmlformats.org/officeDocument/2006/relationships/worksheet" Target="/xl/worksheets/sheet1.xml" Id="Ra0494a8c6894408e" /><Relationship Type="http://schemas.openxmlformats.org/officeDocument/2006/relationships/worksheet" Target="/xl/worksheets/sheet2.xml" Id="R86d7a7fe6c9f459a" /><Relationship Type="http://schemas.microsoft.com/office/2017/10/relationships/person" Target="/xl/persons/person.xml" Id="R53a2f12390fb4fb5" /></Relationships>
</file>

<file path=xl/persons/person.xml><?xml version="1.0" encoding="utf-8"?>
<xltc:personList xmlns:xltc="http://schemas.microsoft.com/office/spreadsheetml/2018/threadedcomments">
  <xltc:person displayName="Unknown Author" id="{3E50B9A1-CC10-3404-03FF-9F00E5AE9267}"/>
</xltc:personList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72c3d259067543c3" /><Relationship Type="http://schemas.openxmlformats.org/officeDocument/2006/relationships/vmlDrawing" Target="/xl/drawings/vmldrawing.vml" Id="R2eb3ac3676684e00" /></Relationships>
</file>

<file path=xl/worksheets/sheet1.xml><?xml version="1.0" encoding="utf-8"?>
<x:worksheet xmlns:x="http://schemas.openxmlformats.org/spreadsheetml/2006/main">
  <x:sheetViews>
    <x:sheetView showGridLines="1" workbookViewId="0">
      <x:pane ySplit="4" topLeftCell="A5" activePane="bottomLeft" state="frozen"/>
    </x:sheetView>
  </x:sheetViews>
  <x:sheetFormatPr defaultColWidth="8.6796875" defaultRowHeight="15"/>
  <x:cols>
    <x:col min="1" max="1" width="44" hidden="0" customWidth="1"/>
    <x:col min="2" max="2" width="16" hidden="0" customWidth="1"/>
    <x:col min="3" max="3" width="58" hidden="0" customWidth="1"/>
  </x:cols>
  <x:sheetData>
    <x:row r="1" ht="19.700000762939453" hidden="0">
      <x:c r="A1" s="1" t="s">
        <x:v>0</x:v>
      </x:c>
    </x:row>
    <x:row r="2" ht="15" hidden="0">
      <x:c r="A2" s="2" t="s">
        <x:v>1</x:v>
      </x:c>
    </x:row>
    <x:row r="3" ht="15" hidden="0">
      <x:c r="A3" s="2" t="s">
        <x:v>2</x:v>
      </x:c>
    </x:row>
    <x:row r="5" ht="15" hidden="0">
      <x:c r="A5" s="3" t="s">
        <x:v>3</x:v>
      </x:c>
      <x:c r="B5" s="3" t="s">
        <x:v>4</x:v>
      </x:c>
      <x:c r="C5" s="3" t="s">
        <x:v>5</x:v>
      </x:c>
    </x:row>
    <x:row r="6" ht="15" hidden="0">
      <x:c r="A6" s="4" t="s">
        <x:v>6</x:v>
      </x:c>
      <x:c r="B6" s="5" t="n">
        <x:v>30</x:v>
      </x:c>
      <x:c r="C6" s="6" t="str">
        <x:v>Cleaning, testing and equipment checks; record admin separately</x:v>
      </x:c>
    </x:row>
    <x:row r="7" ht="15" hidden="0">
      <x:c r="A7" s="4" t="s">
        <x:v>7</x:v>
      </x:c>
      <x:c r="B7" s="5" t="n">
        <x:v>10</x:v>
      </x:c>
      <x:c r="C7" s="6" t="s">
        <x:v>8</x:v>
      </x:c>
    </x:row>
    <x:row r="8" ht="15" hidden="0">
      <x:c r="A8" s="4" t="s">
        <x:v>9</x:v>
      </x:c>
      <x:c r="B8" s="5" t="n">
        <x:v>5</x:v>
      </x:c>
      <x:c r="C8" s="6" t="str">
        <x:v>Visit notes, messages and scheduling (avoid double-counting)</x:v>
      </x:c>
    </x:row>
    <x:row r="9" ht="15" hidden="0">
      <x:c r="A9" s="4" t="s">
        <x:v>10</x:v>
      </x:c>
      <x:c r="B9" s="7" t="n">
        <x:f aca="0">IF(AND(COUNT(B6:B8)=3,MIN(B6:B8)&gt;=0),SUM(B6:B8),"Check time inputs")</x:f>
        <x:v>45</x:v>
      </x:c>
      <x:c r="C9" s="6" t="s">
        <x:v>11</x:v>
      </x:c>
    </x:row>
    <x:row r="11" ht="15" hidden="0">
      <x:c r="A11" s="3" t="s">
        <x:v>12</x:v>
      </x:c>
      <x:c r="B11" s="3" t="s">
        <x:v>4</x:v>
      </x:c>
      <x:c r="C11" s="3" t="s">
        <x:v>5</x:v>
      </x:c>
    </x:row>
    <x:row r="12" ht="15" hidden="0">
      <x:c r="A12" s="4" t="s">
        <x:v>13</x:v>
      </x:c>
      <x:c r="B12" s="8" t="n">
        <x:v>28</x:v>
      </x:c>
      <x:c r="C12" s="6" t="s">
        <x:v>14</x:v>
      </x:c>
    </x:row>
    <x:row r="13" ht="15" hidden="0">
      <x:c r="A13" s="4" t="s">
        <x:v>15</x:v>
      </x:c>
      <x:c r="B13" s="8" t="n">
        <x:v>7</x:v>
      </x:c>
      <x:c r="C13" s="6" t="s">
        <x:v>16</x:v>
      </x:c>
    </x:row>
    <x:row r="14" ht="15" hidden="0">
      <x:c r="A14" s="4" t="s">
        <x:v>17</x:v>
      </x:c>
      <x:c r="B14" s="8" t="n">
        <x:v>4</x:v>
      </x:c>
      <x:c r="C14" s="6" t="s">
        <x:v>18</x:v>
      </x:c>
    </x:row>
    <x:row r="15" ht="15" hidden="0">
      <x:c r="A15" s="4" t="s">
        <x:v>19</x:v>
      </x:c>
      <x:c r="B15" s="8" t="n">
        <x:v>0</x:v>
      </x:c>
      <x:c r="C15" s="6" t="s">
        <x:v>20</x:v>
      </x:c>
    </x:row>
    <x:row r="16" ht="15" hidden="0">
      <x:c r="A16" s="4" t="s">
        <x:v>21</x:v>
      </x:c>
      <x:c r="B16" s="8" t="n">
        <x:v>8</x:v>
      </x:c>
      <x:c r="C16" s="6" t="s">
        <x:v>22</x:v>
      </x:c>
    </x:row>
    <x:row r="17" ht="15" hidden="0">
      <x:c r="A17" s="4" t="s">
        <x:v>23</x:v>
      </x:c>
      <x:c r="B17" s="9" t="n">
        <x:f aca="0">IF(AND(ISNUMBER(B9),ISNUMBER(B12),B12&gt;=0),B12*B9/60,"Check labor inputs")</x:f>
        <x:v>21</x:v>
      </x:c>
      <x:c r="C17" s="6" t="s">
        <x:v>24</x:v>
      </x:c>
    </x:row>
    <x:row r="18" ht="15" hidden="0">
      <x:c r="A18" s="10" t="s">
        <x:v>25</x:v>
      </x:c>
      <x:c r="B18" s="11" t="n">
        <x:f aca="0">IF(AND(ISNUMBER(B17),COUNT(B13:B16)=4,MIN(B13:B16)&gt;=0),SUM(B13:B17),"Check cost inputs")</x:f>
        <x:v>40</x:v>
      </x:c>
      <x:c r="C18" s="12" t="s">
        <x:v>11</x:v>
      </x:c>
    </x:row>
    <x:row r="20" ht="15" hidden="0">
      <x:c r="A20" s="3" t="s">
        <x:v>26</x:v>
      </x:c>
      <x:c r="B20" s="3" t="s">
        <x:v>4</x:v>
      </x:c>
      <x:c r="C20" s="3" t="s">
        <x:v>5</x:v>
      </x:c>
    </x:row>
    <x:row r="21" ht="15" hidden="0">
      <x:c r="A21" s="4" t="s">
        <x:v>27</x:v>
      </x:c>
      <x:c r="B21" s="13" t="n">
        <x:v>0.25</x:v>
      </x:c>
      <x:c r="C21" s="6" t="str">
        <x:v>Enter 0% to less than 100%; margin uses estimated cost</x:v>
      </x:c>
    </x:row>
    <x:row r="22" ht="15" hidden="0">
      <x:c r="A22" s="10" t="s">
        <x:v>28</x:v>
      </x:c>
      <x:c r="B22" s="11" t="n">
        <x:f aca="0">IF(AND(ISNUMBER(B18),ISNUMBER(B21),B21&gt;=0,B21&lt;1),B18/(1-B21),"Check costs / margin")</x:f>
        <x:v>53.333333333333336</x:v>
      </x:c>
      <x:c r="C22" s="12" t="s">
        <x:v>29</x:v>
      </x:c>
    </x:row>
    <x:row r="23" ht="15" hidden="0">
      <x:c r="A23" s="4" t="str">
        <x:v>Estimated profit per visit</x:v>
      </x:c>
      <x:c r="B23" s="9" t="n">
        <x:f aca="0">IF(ISNUMBER(B22),B22-B18,"Check price inputs")</x:f>
        <x:v>13.333333333333336</x:v>
      </x:c>
      <x:c r="C23" s="6" t="s">
        <x:v>11</x:v>
      </x:c>
    </x:row>
    <x:row r="24" ht="15" hidden="0">
      <x:c r="A24" s="4" t="s">
        <x:v>30</x:v>
      </x:c>
      <x:c r="B24" s="14" t="n">
        <x:f aca="0">IF(AND(ISNUMBER(B23),ISNUMBER(B18),B18&gt;0),B23/B18,"n.a.")</x:f>
        <x:v>0.33333333333333337</x:v>
      </x:c>
      <x:c r="C24" s="6" t="s">
        <x:v>31</x:v>
      </x:c>
    </x:row>
    <x:row r="26" ht="15" hidden="0">
      <x:c r="A26" s="3" t="s">
        <x:v>32</x:v>
      </x:c>
      <x:c r="B26" s="3" t="s">
        <x:v>4</x:v>
      </x:c>
      <x:c r="C26" s="3" t="s">
        <x:v>5</x:v>
      </x:c>
    </x:row>
    <x:row r="27" ht="15" hidden="0">
      <x:c r="A27" s="4" t="s">
        <x:v>33</x:v>
      </x:c>
      <x:c r="B27" s="15" t="n">
        <x:v>52</x:v>
      </x:c>
      <x:c r="C27" s="6" t="s">
        <x:v>34</x:v>
      </x:c>
    </x:row>
    <x:row r="28" ht="15" hidden="0">
      <x:c r="A28" s="4" t="s">
        <x:v>35</x:v>
      </x:c>
      <x:c r="B28" s="15" t="n">
        <x:v>12</x:v>
      </x:c>
      <x:c r="C28" s="6" t="str">
        <x:v>Whole months from 1 to 12; match the quoted service period</x:v>
      </x:c>
    </x:row>
    <x:row r="29" ht="15" hidden="0">
      <x:c r="A29" s="10" t="s">
        <x:v>36</x:v>
      </x:c>
      <x:c r="B29" s="11" t="n">
        <x:f aca="0">IF(AND(ISNUMBER(B22),ISNUMBER(B27),B27&gt;0,MOD(B27,1)=0,ISNUMBER(B28),B28&gt;0,B28&lt;=12,MOD(B28,1)=0),B22*B27/B28,"Check billing inputs")</x:f>
        <x:v>231.11111111111111</x:v>
      </x:c>
      <x:c r="C29" s="12" t="s">
        <x:v>37</x:v>
      </x:c>
    </x:row>
    <x:row r="30" ht="15" hidden="0">
      <x:c r="A30" s="4" t="str">
        <x:v>Revenue per account for service period</x:v>
      </x:c>
      <x:c r="B30" s="9" t="n">
        <x:f aca="0">IF(AND(ISNUMBER(B22),ISNUMBER(B27),B27&gt;0,MOD(B27,1)=0),B22*B27,"Check visits / price")</x:f>
        <x:v>2773.3333333333335</x:v>
      </x:c>
      <x:c r="C30" s="6" t="s">
        <x:v>11</x:v>
      </x:c>
    </x:row>
    <x:row r="31" ht="15" hidden="0">
      <x:c r="A31" s="4" t="str">
        <x:v>Estimated profit per account for period</x:v>
      </x:c>
      <x:c r="B31" s="9" t="n">
        <x:f aca="0">IF(AND(ISNUMBER(B23),ISNUMBER(B27),B27&gt;0,MOD(B27,1)=0),B23*B27,"Check visits / price")</x:f>
        <x:v>693.3333333333335</x:v>
      </x:c>
      <x:c r="C31" s="6" t="str">
        <x:v>Before tax and expenses omitted from your cost estimate</x:v>
      </x:c>
    </x:row>
    <x:row r="33" ht="15" hidden="0">
      <x:c r="A33" s="3" t="s">
        <x:v>38</x:v>
      </x:c>
      <x:c r="B33" s="3" t="s">
        <x:v>4</x:v>
      </x:c>
      <x:c r="C33" s="3" t="s">
        <x:v>5</x:v>
      </x:c>
    </x:row>
    <x:row r="34" ht="15" hidden="0">
      <x:c r="A34" s="4" t="s">
        <x:v>39</x:v>
      </x:c>
      <x:c r="B34" s="5" t="n">
        <x:v>10</x:v>
      </x:c>
      <x:c r="C34" s="6" t="s">
        <x:v>40</x:v>
      </x:c>
    </x:row>
    <x:row r="35" ht="15" hidden="0">
      <x:c r="A35" s="4" t="s">
        <x:v>41</x:v>
      </x:c>
      <x:c r="B35" s="9" t="n">
        <x:f aca="0">IF(AND(ISNUMBER(B12),B12&gt;=0,ISNUMBER(B34),B34&gt;=0),B12*B34/60,"Check overrun inputs")</x:f>
        <x:v>4.666666666666667</x:v>
      </x:c>
      <x:c r="C35" s="6" t="s">
        <x:v>11</x:v>
      </x:c>
    </x:row>
    <x:row r="36" ht="15" hidden="0">
      <x:c r="A36" s="10" t="s">
        <x:v>42</x:v>
      </x:c>
      <x:c r="B36" s="11" t="n">
        <x:f aca="0">IF(AND(ISNUMBER(B23),ISNUMBER(B35)),B23-B35,"Check price / overrun")</x:f>
        <x:v>8.666666666666668</x:v>
      </x:c>
      <x:c r="C36" s="12" t="s">
        <x:v>11</x:v>
      </x:c>
    </x:row>
    <x:row r="37" ht="15" hidden="0">
      <x:c r="A37" s="4" t="s">
        <x:v>43</x:v>
      </x:c>
      <x:c r="B37" s="14" t="n">
        <x:f aca="0">IF(AND(ISNUMBER(B23),ISNUMBER(B35)),IF(B23&gt;0,B35/B23,"n.a."),"Check price / overrun")</x:f>
        <x:v>0.35</x:v>
      </x:c>
      <x:c r="C37" s="6" t="str">
        <x:v>SOPs support consistency; actual visit times still vary</x:v>
      </x:c>
    </x:row>
    <x:row r="38" ht="15" hidden="0">
      <x:c r="A38" s="4" t="str">
        <x:v>Profit reduction per account for period</x:v>
      </x:c>
      <x:c r="B38" s="9" t="n">
        <x:f aca="0">IF(AND(ISNUMBER(B35),ISNUMBER(B27),B27&gt;0,MOD(B27,1)=0),B35*B27,"Check visits / overrun")</x:f>
        <x:v>242.66666666666669</x:v>
      </x:c>
      <x:c r="C38" s="6" t="s">
        <x:v>11</x:v>
      </x:c>
    </x:row>
    <x:row r="40" ht="15" hidden="0">
      <x:c r="A40" s="16" t="str">
        <x:v>Document your pool service routine with Vid2SOP: https://vid2sop.com/</x:v>
      </x:c>
    </x:row>
    <x:row r="41" ht="15" hidden="0">
      <x:c r="A41" s="2" t="str">
        <x:v>Yellow cells with blue text are inputs. USD example values. Profit is an estimate; review actual costs.</x:v>
      </x:c>
    </x:row>
  </x:sheetData>
  <x:dataValidations count="6">
    <x:dataValidation type="decimal" operator="greaterThanOrEqual" sqref="B6:B8">
      <x:formula1>0</x:formula1>
    </x:dataValidation>
    <x:dataValidation type="decimal" operator="greaterThanOrEqual" sqref="B12:B16">
      <x:formula1>0</x:formula1>
    </x:dataValidation>
    <x:dataValidation type="decimal" operator="greaterThanOrEqual" sqref="B34">
      <x:formula1>0</x:formula1>
    </x:dataValidation>
    <x:dataValidation type="decimal" operator="between" sqref="B21">
      <x:formula1>0</x:formula1>
      <x:formula2>0.999999999</x:formula2>
    </x:dataValidation>
    <x:dataValidation type="whole" operator="greaterThanOrEqual" sqref="B27">
      <x:formula1>1</x:formula1>
    </x:dataValidation>
    <x:dataValidation type="whole" operator="between" sqref="B28">
      <x:formula1>1</x:formula1>
      <x:formula2>12</x:formula2>
    </x:dataValidation>
  </x:dataValidations>
  <x:pageMargins left="0.7" right="0.7" top="0.75" bottom="0.75" header="0.3" footer="0.3"/>
  <x:legacyDrawing xmlns:r="http://schemas.openxmlformats.org/officeDocument/2006/relationships" r:id="R2eb3ac3676684e00"/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6" hidden="0" customWidth="1"/>
    <x:col min="2" max="2" width="52" hidden="0" customWidth="1"/>
    <x:col min="3" max="3" width="40" hidden="0" customWidth="1"/>
  </x:cols>
  <x:sheetData>
    <x:row r="1" ht="19.700000762939453" hidden="0">
      <x:c r="A1" s="1" t="s">
        <x:v>44</x:v>
      </x:c>
    </x:row>
    <x:row r="2" ht="15" hidden="0">
      <x:c r="A2" s="2" t="s">
        <x:v>45</x:v>
      </x:c>
    </x:row>
    <x:row r="4" ht="15" hidden="0">
      <x:c r="A4" s="3" t="s">
        <x:v>46</x:v>
      </x:c>
      <x:c r="B4" s="3" t="s">
        <x:v>47</x:v>
      </x:c>
      <x:c r="C4" s="3" t="s">
        <x:v>5</x:v>
      </x:c>
    </x:row>
    <x:row r="5" ht="15" hidden="0">
      <x:c r="A5" s="17"/>
      <x:c r="B5" s="4" t="s">
        <x:v>48</x:v>
      </x:c>
      <x:c r="C5" s="18"/>
    </x:row>
    <x:row r="6" ht="15" hidden="0">
      <x:c r="A6" s="17"/>
      <x:c r="B6" s="4" t="s">
        <x:v>49</x:v>
      </x:c>
      <x:c r="C6" s="18"/>
    </x:row>
    <x:row r="7" ht="15" hidden="0">
      <x:c r="A7" s="17"/>
      <x:c r="B7" s="4" t="s">
        <x:v>50</x:v>
      </x:c>
      <x:c r="C7" s="18"/>
    </x:row>
    <x:row r="8" ht="15" hidden="0">
      <x:c r="A8" s="17"/>
      <x:c r="B8" s="4" t="s">
        <x:v>51</x:v>
      </x:c>
      <x:c r="C8" s="18"/>
    </x:row>
    <x:row r="9" ht="15" hidden="0">
      <x:c r="A9" s="17"/>
      <x:c r="B9" s="4" t="s">
        <x:v>52</x:v>
      </x:c>
      <x:c r="C9" s="18"/>
    </x:row>
    <x:row r="10" ht="15" hidden="0">
      <x:c r="A10" s="17"/>
      <x:c r="B10" s="4" t="s">
        <x:v>53</x:v>
      </x:c>
      <x:c r="C10" s="18"/>
    </x:row>
    <x:row r="11" ht="15" hidden="0">
      <x:c r="A11" s="17"/>
      <x:c r="B11" s="4" t="s">
        <x:v>54</x:v>
      </x:c>
      <x:c r="C11" s="18"/>
    </x:row>
    <x:row r="12" ht="15" hidden="0">
      <x:c r="A12" s="17"/>
      <x:c r="B12" s="4" t="s">
        <x:v>55</x:v>
      </x:c>
      <x:c r="C12" s="18"/>
    </x:row>
    <x:row r="13" ht="15" hidden="0">
      <x:c r="A13" s="17"/>
      <x:c r="B13" s="4" t="s">
        <x:v>56</x:v>
      </x:c>
      <x:c r="C13" s="18"/>
    </x:row>
    <x:row r="14" ht="15" hidden="0">
      <x:c r="A14" s="17"/>
      <x:c r="B14" s="4" t="s">
        <x:v>57</x:v>
      </x:c>
      <x:c r="C14" s="18"/>
    </x:row>
    <x:row r="15" ht="15" hidden="0">
      <x:c r="A15" s="17"/>
      <x:c r="B15" s="4" t="s">
        <x:v>58</x:v>
      </x:c>
      <x:c r="C15" s="18"/>
    </x:row>
    <x:row r="17" ht="15" hidden="0">
      <x:c r="B17" s="19" t="s">
        <x:v>59</x:v>
      </x:c>
      <x:c r="C17" s="19" t="str">
        <x:f aca="0">COUNTIF(A5:A15,"x")&amp;" of 11"</x:f>
        <x:v>0 of 11</x:v>
      </x:c>
    </x:row>
  </x:sheetData>
  <x:pageMargins left="0.7" right="0.7" top="0.75" bottom="0.75" header="0.3" footer="0.3"/>
</x:worksheet>
</file>